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36A4381D-0149-4DA4-84A9-B8FAAAA28A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PS" sheetId="1" r:id="rId1"/>
    <sheet name="DSS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3" l="1"/>
  <c r="I10" i="3"/>
  <c r="H10" i="3"/>
  <c r="J9" i="3"/>
  <c r="J8" i="3"/>
  <c r="E5" i="3"/>
  <c r="H4" i="3"/>
  <c r="G4" i="3"/>
  <c r="I4" i="3" s="1"/>
  <c r="I3" i="3"/>
  <c r="I2" i="3"/>
  <c r="E14" i="2"/>
  <c r="E16" i="2" s="1"/>
  <c r="E17" i="2" s="1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C16" i="1"/>
  <c r="C17" i="1" s="1"/>
  <c r="C14" i="1"/>
  <c r="C14" i="2" l="1"/>
  <c r="C16" i="2" s="1"/>
  <c r="C17" i="2" s="1"/>
  <c r="D14" i="2"/>
  <c r="D16" i="2" s="1"/>
  <c r="D17" i="2" s="1"/>
  <c r="J10" i="3"/>
  <c r="I11" i="3" s="1"/>
  <c r="H11" i="3" l="1"/>
</calcChain>
</file>

<file path=xl/sharedStrings.xml><?xml version="1.0" encoding="utf-8"?>
<sst xmlns="http://schemas.openxmlformats.org/spreadsheetml/2006/main" count="115" uniqueCount="66">
  <si>
    <t>P.č.</t>
  </si>
  <si>
    <t>Druh nákladu</t>
  </si>
  <si>
    <t>Suma v EUR</t>
  </si>
  <si>
    <t>1.</t>
  </si>
  <si>
    <t>Mzdy, platy a ostatné osobné vyrovnania</t>
  </si>
  <si>
    <t>2.</t>
  </si>
  <si>
    <t>Poistné na verejné zdravotné poistenie, sociálne poistenie a povinné príspevky na starobné dôchodkové sporenie platené zamestnávateľom</t>
  </si>
  <si>
    <t>3.</t>
  </si>
  <si>
    <t>Tuzemské cestovné náhrady</t>
  </si>
  <si>
    <t>4.</t>
  </si>
  <si>
    <t>Výdavky na energie, vodu a komunikácie</t>
  </si>
  <si>
    <t>5.</t>
  </si>
  <si>
    <t>Výdavky na materiál okrem reprezentačného vybavenia nových interiérov</t>
  </si>
  <si>
    <t>6.</t>
  </si>
  <si>
    <t>Dopravné</t>
  </si>
  <si>
    <t>7.</t>
  </si>
  <si>
    <t>Výdavky na rutinnú údržbu a štandardnú údržbu okrem jednorázovej údržby objektov alebo ich častí a riešenia havarijných stavov</t>
  </si>
  <si>
    <t>8.</t>
  </si>
  <si>
    <t xml:space="preserve">Nájomné za prenájom nehnuteľnosti alebo inej veci okrem dopravných prostriedkov a špeciálnych strojov, prístrojov, zariadení, techniky, náradia a materiálu </t>
  </si>
  <si>
    <t>9.</t>
  </si>
  <si>
    <t>Výdavky na služby</t>
  </si>
  <si>
    <t>10.</t>
  </si>
  <si>
    <t xml:space="preserve">Výdavky na bežné transfery v rozsahu vreckového, odstupného, odchodného, náhrady príjmu pri dočasnej pracovnej neschopnosti zamestnanca </t>
  </si>
  <si>
    <t>11.</t>
  </si>
  <si>
    <t>Odpisy hmotného majetku a nehmotného majetku podľa účtovných predpisov, o ktorom poskytovateľ sociálnej služby účtuje a odpisuje ho ako účtovná jednotka</t>
  </si>
  <si>
    <t>12.</t>
  </si>
  <si>
    <t>Náklady celkom (r.1 až r.11)</t>
  </si>
  <si>
    <t>13.</t>
  </si>
  <si>
    <t>Počet klientov</t>
  </si>
  <si>
    <t>14.</t>
  </si>
  <si>
    <t>Náklady celoročné na 1 osobu (r12 : r13)</t>
  </si>
  <si>
    <t>15.</t>
  </si>
  <si>
    <t>Náklady mesačné na 1 osobu (r14 : 12 - mesiacov)</t>
  </si>
  <si>
    <t>ROK</t>
  </si>
  <si>
    <t>Druh a forma sociálnej služby  - DSS - CP</t>
  </si>
  <si>
    <t>Druh a forma sociálnej služby - DSS - AF</t>
  </si>
  <si>
    <t>Náklady spolu</t>
  </si>
  <si>
    <t>CP</t>
  </si>
  <si>
    <t>AF</t>
  </si>
  <si>
    <t>Suma v Eur</t>
  </si>
  <si>
    <t>Dotácia AF</t>
  </si>
  <si>
    <t>Dotácia CP</t>
  </si>
  <si>
    <t>Dotácia spolu</t>
  </si>
  <si>
    <t>Chovanec</t>
  </si>
  <si>
    <t>Svoreň</t>
  </si>
  <si>
    <t>MPSVaR</t>
  </si>
  <si>
    <t>Bučová</t>
  </si>
  <si>
    <t>Jakušová</t>
  </si>
  <si>
    <t>BBSK</t>
  </si>
  <si>
    <t>Hašta</t>
  </si>
  <si>
    <t>Kurek</t>
  </si>
  <si>
    <t>Trocha</t>
  </si>
  <si>
    <t>Spolu</t>
  </si>
  <si>
    <t>Brťková</t>
  </si>
  <si>
    <t>Hanesová</t>
  </si>
  <si>
    <t>Príjmy CP</t>
  </si>
  <si>
    <t>Príjmy AF</t>
  </si>
  <si>
    <t>Spolu príjmy</t>
  </si>
  <si>
    <t>Cibuľa</t>
  </si>
  <si>
    <t>Klienti</t>
  </si>
  <si>
    <t>Benko</t>
  </si>
  <si>
    <t>Dotácia</t>
  </si>
  <si>
    <t>Macúška</t>
  </si>
  <si>
    <t>Smutná</t>
  </si>
  <si>
    <t>%</t>
  </si>
  <si>
    <t>Druh a forma sociálnej služby  - ZPS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</si>
</sst>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rgb="FFFF000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/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sqref="A1:C17"/>
    </sheetView>
  </sheetViews>
  <sheetFormatPr defaultRowHeight="15" x14ac:dyDescent="0.25"/>
  <cols>
    <col min="1" max="1" width="3.85546875" bestFit="1" customWidth="1"/>
    <col min="2" max="2" width="27.85546875" customWidth="1"/>
    <col min="3" max="3" width="31.85546875" bestFit="1" customWidth="1"/>
  </cols>
  <sheetData>
    <row r="1" spans="1:3" x14ac:dyDescent="0.25">
      <c r="A1" s="1"/>
      <c r="B1" s="2"/>
      <c r="C1" s="3" t="s">
        <v>65</v>
      </c>
    </row>
    <row r="2" spans="1:3" x14ac:dyDescent="0.25">
      <c r="A2" s="4" t="s">
        <v>0</v>
      </c>
      <c r="B2" s="5" t="s">
        <v>1</v>
      </c>
      <c r="C2" s="6" t="s">
        <v>2</v>
      </c>
    </row>
    <row r="3" spans="1:3" x14ac:dyDescent="0.25">
      <c r="A3" s="7" t="s">
        <v>3</v>
      </c>
      <c r="B3" s="8" t="s">
        <v>4</v>
      </c>
      <c r="C3" s="7">
        <v>135451.12</v>
      </c>
    </row>
    <row r="4" spans="1:3" x14ac:dyDescent="0.25">
      <c r="A4" s="7" t="s">
        <v>5</v>
      </c>
      <c r="B4" s="8" t="s">
        <v>6</v>
      </c>
      <c r="C4" s="7">
        <v>40633.64</v>
      </c>
    </row>
    <row r="5" spans="1:3" x14ac:dyDescent="0.25">
      <c r="A5" s="7" t="s">
        <v>7</v>
      </c>
      <c r="B5" s="8" t="s">
        <v>8</v>
      </c>
      <c r="C5" s="9">
        <v>0</v>
      </c>
    </row>
    <row r="6" spans="1:3" x14ac:dyDescent="0.25">
      <c r="A6" s="7" t="s">
        <v>9</v>
      </c>
      <c r="B6" s="8" t="s">
        <v>10</v>
      </c>
      <c r="C6" s="7">
        <v>14016.6</v>
      </c>
    </row>
    <row r="7" spans="1:3" x14ac:dyDescent="0.25">
      <c r="A7" s="7" t="s">
        <v>11</v>
      </c>
      <c r="B7" s="8" t="s">
        <v>12</v>
      </c>
      <c r="C7" s="9">
        <v>30897.05</v>
      </c>
    </row>
    <row r="8" spans="1:3" x14ac:dyDescent="0.25">
      <c r="A8" s="7" t="s">
        <v>13</v>
      </c>
      <c r="B8" s="8" t="s">
        <v>14</v>
      </c>
      <c r="C8" s="9">
        <v>6061.95</v>
      </c>
    </row>
    <row r="9" spans="1:3" x14ac:dyDescent="0.25">
      <c r="A9" s="7" t="s">
        <v>15</v>
      </c>
      <c r="B9" s="8" t="s">
        <v>16</v>
      </c>
      <c r="C9" s="9">
        <v>315.44</v>
      </c>
    </row>
    <row r="10" spans="1:3" x14ac:dyDescent="0.25">
      <c r="A10" s="7" t="s">
        <v>17</v>
      </c>
      <c r="B10" s="8" t="s">
        <v>18</v>
      </c>
      <c r="C10" s="9">
        <v>33540</v>
      </c>
    </row>
    <row r="11" spans="1:3" x14ac:dyDescent="0.25">
      <c r="A11" s="7" t="s">
        <v>19</v>
      </c>
      <c r="B11" s="8" t="s">
        <v>20</v>
      </c>
      <c r="C11" s="9">
        <v>10640.38</v>
      </c>
    </row>
    <row r="12" spans="1:3" x14ac:dyDescent="0.25">
      <c r="A12" s="7" t="s">
        <v>21</v>
      </c>
      <c r="B12" s="8" t="s">
        <v>22</v>
      </c>
      <c r="C12" s="9">
        <v>1543.11</v>
      </c>
    </row>
    <row r="13" spans="1:3" x14ac:dyDescent="0.25">
      <c r="A13" s="7" t="s">
        <v>23</v>
      </c>
      <c r="B13" s="8" t="s">
        <v>24</v>
      </c>
      <c r="C13" s="9">
        <v>6445.84</v>
      </c>
    </row>
    <row r="14" spans="1:3" x14ac:dyDescent="0.25">
      <c r="A14" s="10" t="s">
        <v>25</v>
      </c>
      <c r="B14" s="11" t="s">
        <v>26</v>
      </c>
      <c r="C14" s="12">
        <f>SUM(C3:C13)</f>
        <v>279545.13</v>
      </c>
    </row>
    <row r="15" spans="1:3" x14ac:dyDescent="0.25">
      <c r="A15" s="7" t="s">
        <v>27</v>
      </c>
      <c r="B15" s="2" t="s">
        <v>28</v>
      </c>
      <c r="C15" s="3">
        <v>24</v>
      </c>
    </row>
    <row r="16" spans="1:3" x14ac:dyDescent="0.25">
      <c r="A16" s="7" t="s">
        <v>29</v>
      </c>
      <c r="B16" s="8" t="s">
        <v>30</v>
      </c>
      <c r="C16" s="9">
        <f>C14/C15</f>
        <v>11647.713750000001</v>
      </c>
    </row>
    <row r="17" spans="1:3" x14ac:dyDescent="0.25">
      <c r="A17" s="7" t="s">
        <v>31</v>
      </c>
      <c r="B17" s="8" t="s">
        <v>32</v>
      </c>
      <c r="C17" s="9">
        <f>C16/12</f>
        <v>970.6428125000001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workbookViewId="0">
      <selection activeCell="K12" sqref="K12"/>
    </sheetView>
  </sheetViews>
  <sheetFormatPr defaultRowHeight="15" x14ac:dyDescent="0.25"/>
  <cols>
    <col min="1" max="1" width="6" bestFit="1" customWidth="1"/>
    <col min="2" max="2" width="30.140625" customWidth="1"/>
    <col min="3" max="3" width="34.42578125" bestFit="1" customWidth="1"/>
    <col min="4" max="4" width="34" bestFit="1" customWidth="1"/>
    <col min="5" max="5" width="12.42578125" bestFit="1" customWidth="1"/>
  </cols>
  <sheetData>
    <row r="1" spans="1:5" ht="15.75" x14ac:dyDescent="0.25">
      <c r="A1" s="13" t="s">
        <v>33</v>
      </c>
      <c r="B1" s="14">
        <v>2020</v>
      </c>
      <c r="C1" s="6" t="s">
        <v>34</v>
      </c>
      <c r="D1" s="6" t="s">
        <v>35</v>
      </c>
      <c r="E1" s="6" t="s">
        <v>36</v>
      </c>
    </row>
    <row r="2" spans="1:5" x14ac:dyDescent="0.25">
      <c r="A2" s="4" t="s">
        <v>0</v>
      </c>
      <c r="B2" s="5" t="s">
        <v>1</v>
      </c>
      <c r="C2" s="6" t="s">
        <v>2</v>
      </c>
      <c r="D2" s="6" t="s">
        <v>2</v>
      </c>
      <c r="E2" s="6" t="s">
        <v>2</v>
      </c>
    </row>
    <row r="3" spans="1:5" x14ac:dyDescent="0.25">
      <c r="A3" s="7" t="s">
        <v>3</v>
      </c>
      <c r="B3" s="8" t="s">
        <v>4</v>
      </c>
      <c r="C3" s="9">
        <f>E3*0.8695</f>
        <v>69300.819440000007</v>
      </c>
      <c r="D3" s="9">
        <f>E3*0.1305</f>
        <v>10401.100560000001</v>
      </c>
      <c r="E3" s="15">
        <v>79701.919999999998</v>
      </c>
    </row>
    <row r="4" spans="1:5" x14ac:dyDescent="0.25">
      <c r="A4" s="7" t="s">
        <v>5</v>
      </c>
      <c r="B4" s="8" t="s">
        <v>6</v>
      </c>
      <c r="C4" s="9">
        <f t="shared" ref="C4:C13" si="0">E4*0.8695</f>
        <v>28627.652764999999</v>
      </c>
      <c r="D4" s="9">
        <f t="shared" ref="D4:D13" si="1">E4*0.1305</f>
        <v>4296.6172349999997</v>
      </c>
      <c r="E4" s="15">
        <v>32924.269999999997</v>
      </c>
    </row>
    <row r="5" spans="1:5" x14ac:dyDescent="0.25">
      <c r="A5" s="7" t="s">
        <v>7</v>
      </c>
      <c r="B5" s="8" t="s">
        <v>8</v>
      </c>
      <c r="C5" s="9">
        <f t="shared" si="0"/>
        <v>0</v>
      </c>
      <c r="D5" s="9">
        <f t="shared" si="1"/>
        <v>0</v>
      </c>
      <c r="E5" s="9">
        <v>0</v>
      </c>
    </row>
    <row r="6" spans="1:5" x14ac:dyDescent="0.25">
      <c r="A6" s="7" t="s">
        <v>9</v>
      </c>
      <c r="B6" s="8" t="s">
        <v>10</v>
      </c>
      <c r="C6" s="9">
        <f t="shared" si="0"/>
        <v>6561.6469700000007</v>
      </c>
      <c r="D6" s="9">
        <f t="shared" si="1"/>
        <v>984.81303000000003</v>
      </c>
      <c r="E6" s="9">
        <v>7546.46</v>
      </c>
    </row>
    <row r="7" spans="1:5" x14ac:dyDescent="0.25">
      <c r="A7" s="7" t="s">
        <v>11</v>
      </c>
      <c r="B7" s="8" t="s">
        <v>12</v>
      </c>
      <c r="C7" s="9">
        <f t="shared" si="0"/>
        <v>15609.272695</v>
      </c>
      <c r="D7" s="9">
        <f t="shared" si="1"/>
        <v>2342.7373050000001</v>
      </c>
      <c r="E7" s="9">
        <v>17952.009999999998</v>
      </c>
    </row>
    <row r="8" spans="1:5" x14ac:dyDescent="0.25">
      <c r="A8" s="7" t="s">
        <v>13</v>
      </c>
      <c r="B8" s="8" t="s">
        <v>14</v>
      </c>
      <c r="C8" s="9">
        <f t="shared" si="0"/>
        <v>2838.20451</v>
      </c>
      <c r="D8" s="9">
        <f t="shared" si="1"/>
        <v>425.97548999999998</v>
      </c>
      <c r="E8" s="9">
        <v>3264.18</v>
      </c>
    </row>
    <row r="9" spans="1:5" x14ac:dyDescent="0.25">
      <c r="A9" s="7" t="s">
        <v>15</v>
      </c>
      <c r="B9" s="8" t="s">
        <v>16</v>
      </c>
      <c r="C9" s="9">
        <f t="shared" si="0"/>
        <v>556.37566000000004</v>
      </c>
      <c r="D9" s="9">
        <f t="shared" si="1"/>
        <v>83.504339999999999</v>
      </c>
      <c r="E9" s="9">
        <v>639.88</v>
      </c>
    </row>
    <row r="10" spans="1:5" x14ac:dyDescent="0.25">
      <c r="A10" s="7" t="s">
        <v>17</v>
      </c>
      <c r="B10" s="8" t="s">
        <v>18</v>
      </c>
      <c r="C10" s="9">
        <f t="shared" si="0"/>
        <v>15703.17</v>
      </c>
      <c r="D10" s="9">
        <f t="shared" si="1"/>
        <v>2356.83</v>
      </c>
      <c r="E10" s="9">
        <v>18060</v>
      </c>
    </row>
    <row r="11" spans="1:5" x14ac:dyDescent="0.25">
      <c r="A11" s="7" t="s">
        <v>19</v>
      </c>
      <c r="B11" s="8" t="s">
        <v>20</v>
      </c>
      <c r="C11" s="9">
        <f t="shared" si="0"/>
        <v>5160.821605000001</v>
      </c>
      <c r="D11" s="9">
        <f t="shared" si="1"/>
        <v>774.56839500000012</v>
      </c>
      <c r="E11" s="9">
        <v>5935.39</v>
      </c>
    </row>
    <row r="12" spans="1:5" x14ac:dyDescent="0.25">
      <c r="A12" s="7" t="s">
        <v>21</v>
      </c>
      <c r="B12" s="8" t="s">
        <v>22</v>
      </c>
      <c r="C12" s="9">
        <f t="shared" si="0"/>
        <v>722.47624500000006</v>
      </c>
      <c r="D12" s="9">
        <f t="shared" si="1"/>
        <v>108.433755</v>
      </c>
      <c r="E12" s="9">
        <v>830.91</v>
      </c>
    </row>
    <row r="13" spans="1:5" x14ac:dyDescent="0.25">
      <c r="A13" s="7" t="s">
        <v>23</v>
      </c>
      <c r="B13" s="8" t="s">
        <v>24</v>
      </c>
      <c r="C13" s="9">
        <f t="shared" si="0"/>
        <v>3017.8866849999999</v>
      </c>
      <c r="D13" s="9">
        <f t="shared" si="1"/>
        <v>452.94331499999998</v>
      </c>
      <c r="E13" s="15">
        <v>3470.83</v>
      </c>
    </row>
    <row r="14" spans="1:5" x14ac:dyDescent="0.25">
      <c r="A14" s="10" t="s">
        <v>25</v>
      </c>
      <c r="B14" s="11" t="s">
        <v>26</v>
      </c>
      <c r="C14" s="12">
        <f>SUM(C3:C13)</f>
        <v>148098.32657500001</v>
      </c>
      <c r="D14" s="12">
        <f>SUM(D3:D13)</f>
        <v>22227.523424999999</v>
      </c>
      <c r="E14" s="12">
        <f>SUM(E3:E13)</f>
        <v>170325.85</v>
      </c>
    </row>
    <row r="15" spans="1:5" x14ac:dyDescent="0.25">
      <c r="A15" s="7" t="s">
        <v>27</v>
      </c>
      <c r="B15" s="2" t="s">
        <v>28</v>
      </c>
      <c r="C15" s="3">
        <v>10</v>
      </c>
      <c r="D15" s="3">
        <v>3</v>
      </c>
      <c r="E15" s="3">
        <v>13</v>
      </c>
    </row>
    <row r="16" spans="1:5" x14ac:dyDescent="0.25">
      <c r="A16" s="7" t="s">
        <v>29</v>
      </c>
      <c r="B16" s="8" t="s">
        <v>30</v>
      </c>
      <c r="C16" s="9">
        <f>C14/C15</f>
        <v>14809.832657500001</v>
      </c>
      <c r="D16" s="9">
        <f>D14/D15</f>
        <v>7409.1744749999998</v>
      </c>
      <c r="E16" s="9">
        <f>E14/E15</f>
        <v>13101.988461538462</v>
      </c>
    </row>
    <row r="17" spans="1:5" x14ac:dyDescent="0.25">
      <c r="A17" s="7" t="s">
        <v>31</v>
      </c>
      <c r="B17" s="8" t="s">
        <v>32</v>
      </c>
      <c r="C17" s="9">
        <f>C16/12</f>
        <v>1234.1527214583334</v>
      </c>
      <c r="D17" s="9">
        <f>D16/12</f>
        <v>617.43120624999995</v>
      </c>
      <c r="E17" s="9">
        <f>E16/12</f>
        <v>1091.8323717948717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workbookViewId="0">
      <selection activeCell="L30" sqref="L30"/>
    </sheetView>
  </sheetViews>
  <sheetFormatPr defaultRowHeight="15" x14ac:dyDescent="0.25"/>
  <cols>
    <col min="1" max="1" width="4.42578125" style="24" bestFit="1" customWidth="1"/>
    <col min="2" max="2" width="8.140625" style="18" bestFit="1" customWidth="1"/>
    <col min="3" max="3" width="17.85546875" style="18" bestFit="1" customWidth="1"/>
    <col min="4" max="4" width="7.5703125" style="18" bestFit="1" customWidth="1"/>
    <col min="5" max="5" width="10.140625" style="18" bestFit="1" customWidth="1"/>
    <col min="6" max="6" width="9.140625" style="18"/>
    <col min="7" max="7" width="10" style="23" bestFit="1" customWidth="1"/>
    <col min="8" max="9" width="18.7109375" style="23" bestFit="1" customWidth="1"/>
    <col min="10" max="10" width="11.28515625" style="18" bestFit="1" customWidth="1"/>
  </cols>
  <sheetData>
    <row r="1" spans="1:10" x14ac:dyDescent="0.25">
      <c r="A1" s="6" t="s">
        <v>0</v>
      </c>
      <c r="B1" s="16" t="s">
        <v>37</v>
      </c>
      <c r="C1" s="17" t="s">
        <v>2</v>
      </c>
      <c r="D1" s="16" t="s">
        <v>38</v>
      </c>
      <c r="E1" s="17" t="s">
        <v>39</v>
      </c>
      <c r="G1" s="12" t="s">
        <v>40</v>
      </c>
      <c r="H1" s="12" t="s">
        <v>41</v>
      </c>
      <c r="I1" s="12" t="s">
        <v>42</v>
      </c>
      <c r="J1" s="1"/>
    </row>
    <row r="2" spans="1:10" x14ac:dyDescent="0.25">
      <c r="A2" s="3" t="s">
        <v>3</v>
      </c>
      <c r="B2" s="1" t="s">
        <v>43</v>
      </c>
      <c r="C2" s="9">
        <v>3678.3</v>
      </c>
      <c r="D2" s="1" t="s">
        <v>44</v>
      </c>
      <c r="E2" s="9">
        <v>15</v>
      </c>
      <c r="G2" s="9">
        <v>10612.27</v>
      </c>
      <c r="H2" s="9">
        <v>65515.54</v>
      </c>
      <c r="I2" s="9">
        <f>G2+H2</f>
        <v>76127.81</v>
      </c>
      <c r="J2" s="1" t="s">
        <v>45</v>
      </c>
    </row>
    <row r="3" spans="1:10" x14ac:dyDescent="0.25">
      <c r="A3" s="3" t="s">
        <v>5</v>
      </c>
      <c r="B3" s="1" t="s">
        <v>46</v>
      </c>
      <c r="C3" s="9">
        <v>3396.48</v>
      </c>
      <c r="D3" s="1" t="s">
        <v>47</v>
      </c>
      <c r="E3" s="9">
        <v>150</v>
      </c>
      <c r="G3" s="9">
        <v>9577.35</v>
      </c>
      <c r="H3" s="9">
        <v>32281.45</v>
      </c>
      <c r="I3" s="9">
        <f>G3+H3</f>
        <v>41858.800000000003</v>
      </c>
      <c r="J3" s="1" t="s">
        <v>48</v>
      </c>
    </row>
    <row r="4" spans="1:10" x14ac:dyDescent="0.25">
      <c r="A4" s="3" t="s">
        <v>7</v>
      </c>
      <c r="B4" s="1" t="s">
        <v>49</v>
      </c>
      <c r="C4" s="9">
        <v>3923.52</v>
      </c>
      <c r="D4" s="1" t="s">
        <v>50</v>
      </c>
      <c r="E4" s="9">
        <v>150</v>
      </c>
      <c r="G4" s="12">
        <f>SUM(G2:G3)</f>
        <v>20189.620000000003</v>
      </c>
      <c r="H4" s="12">
        <f>SUM(H2:H3)</f>
        <v>97796.99</v>
      </c>
      <c r="I4" s="12">
        <f>G4+H4</f>
        <v>117986.61000000002</v>
      </c>
      <c r="J4" s="9"/>
    </row>
    <row r="5" spans="1:10" x14ac:dyDescent="0.25">
      <c r="A5" s="3" t="s">
        <v>9</v>
      </c>
      <c r="B5" s="1" t="s">
        <v>51</v>
      </c>
      <c r="C5" s="9">
        <v>4289.5200000000004</v>
      </c>
      <c r="D5" s="4" t="s">
        <v>52</v>
      </c>
      <c r="E5" s="12">
        <f>SUM(E2:E4)</f>
        <v>315</v>
      </c>
      <c r="G5" s="9"/>
      <c r="H5" s="9"/>
      <c r="I5" s="9"/>
      <c r="J5" s="1"/>
    </row>
    <row r="6" spans="1:10" x14ac:dyDescent="0.25">
      <c r="A6" s="3" t="s">
        <v>11</v>
      </c>
      <c r="B6" s="1" t="s">
        <v>53</v>
      </c>
      <c r="C6" s="9">
        <v>4289.5200000000004</v>
      </c>
      <c r="D6" s="4"/>
      <c r="E6" s="12"/>
      <c r="G6" s="9"/>
      <c r="H6" s="9"/>
      <c r="I6" s="9"/>
      <c r="J6" s="1"/>
    </row>
    <row r="7" spans="1:10" x14ac:dyDescent="0.25">
      <c r="A7" s="3" t="s">
        <v>13</v>
      </c>
      <c r="B7" s="1" t="s">
        <v>54</v>
      </c>
      <c r="C7" s="9">
        <v>4267.5600000000004</v>
      </c>
      <c r="D7" s="1"/>
      <c r="E7" s="9"/>
      <c r="G7" s="19"/>
      <c r="H7" s="20" t="s">
        <v>55</v>
      </c>
      <c r="I7" s="20" t="s">
        <v>56</v>
      </c>
      <c r="J7" s="21" t="s">
        <v>57</v>
      </c>
    </row>
    <row r="8" spans="1:10" x14ac:dyDescent="0.25">
      <c r="A8" s="3" t="s">
        <v>15</v>
      </c>
      <c r="B8" s="1" t="s">
        <v>58</v>
      </c>
      <c r="C8" s="9">
        <v>3418.44</v>
      </c>
      <c r="D8" s="1"/>
      <c r="E8" s="9"/>
      <c r="G8" s="19" t="s">
        <v>59</v>
      </c>
      <c r="H8" s="19">
        <v>38814.300000000003</v>
      </c>
      <c r="I8" s="19">
        <v>315</v>
      </c>
      <c r="J8" s="19">
        <f>H8+I8</f>
        <v>39129.300000000003</v>
      </c>
    </row>
    <row r="9" spans="1:10" x14ac:dyDescent="0.25">
      <c r="A9" s="3" t="s">
        <v>17</v>
      </c>
      <c r="B9" s="1" t="s">
        <v>60</v>
      </c>
      <c r="C9" s="9">
        <v>4289.5200000000004</v>
      </c>
      <c r="D9" s="1"/>
      <c r="E9" s="9"/>
      <c r="G9" s="19" t="s">
        <v>61</v>
      </c>
      <c r="H9" s="19">
        <v>97796.99</v>
      </c>
      <c r="I9" s="19">
        <v>20189.62</v>
      </c>
      <c r="J9" s="19">
        <f>H9+I9</f>
        <v>117986.61</v>
      </c>
    </row>
    <row r="10" spans="1:10" x14ac:dyDescent="0.25">
      <c r="A10" s="3" t="s">
        <v>19</v>
      </c>
      <c r="B10" s="1" t="s">
        <v>62</v>
      </c>
      <c r="C10" s="9">
        <v>4289.5200000000004</v>
      </c>
      <c r="D10" s="1"/>
      <c r="E10" s="9"/>
      <c r="G10" s="20" t="s">
        <v>52</v>
      </c>
      <c r="H10" s="20">
        <f>SUM(H8:H9)</f>
        <v>136611.29</v>
      </c>
      <c r="I10" s="20">
        <f>SUM(I8:I9)</f>
        <v>20504.62</v>
      </c>
      <c r="J10" s="20">
        <f>H10+I10</f>
        <v>157115.91</v>
      </c>
    </row>
    <row r="11" spans="1:10" x14ac:dyDescent="0.25">
      <c r="A11" s="3" t="s">
        <v>21</v>
      </c>
      <c r="B11" s="1" t="s">
        <v>63</v>
      </c>
      <c r="C11" s="9">
        <v>2971.92</v>
      </c>
      <c r="D11" s="1"/>
      <c r="E11" s="9"/>
      <c r="G11" s="20" t="s">
        <v>64</v>
      </c>
      <c r="H11" s="20">
        <f>H10/J10*100</f>
        <v>86.949367508357369</v>
      </c>
      <c r="I11" s="20">
        <f>I10/J10*100</f>
        <v>13.050632491642633</v>
      </c>
      <c r="J11" s="22"/>
    </row>
    <row r="12" spans="1:10" x14ac:dyDescent="0.25">
      <c r="A12" s="3"/>
      <c r="B12" s="4" t="s">
        <v>52</v>
      </c>
      <c r="C12" s="12">
        <f>SUM(C2:C11)</f>
        <v>38814.300000000003</v>
      </c>
      <c r="D12" s="1"/>
      <c r="E12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ZPS</vt:lpstr>
      <vt:lpstr>DSS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2022-03-24T13:28:51Z</dcterms:modified>
</cp:coreProperties>
</file>